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hossfeld\Nextcloud\i3\02_LearningAgreements\formulare\"/>
    </mc:Choice>
  </mc:AlternateContent>
  <xr:revisionPtr revIDLastSave="0" documentId="13_ncr:1_{F5309E0D-EFAE-4861-894D-14D58E77F769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data" sheetId="1" r:id="rId1"/>
    <sheet name="prin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T27" i="1"/>
  <c r="U27" i="1" s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9" i="1"/>
  <c r="H23" i="2" a="1"/>
  <c r="H23" i="2" s="1"/>
  <c r="F23" i="2" a="1"/>
  <c r="F23" i="2" s="1"/>
  <c r="I22" i="2"/>
  <c r="H22" i="2"/>
  <c r="G22" i="2"/>
  <c r="F22" i="2"/>
  <c r="D22" i="2" a="1"/>
  <c r="D22" i="2" s="1"/>
  <c r="A22" i="2" l="1" a="1"/>
  <c r="A22" i="2" s="1"/>
  <c r="A10" i="2" a="1"/>
  <c r="A10" i="2" s="1"/>
  <c r="B2" i="2"/>
  <c r="B3" i="2"/>
  <c r="B1" i="2"/>
  <c r="F9" i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 l="1"/>
  <c r="G9" i="1"/>
  <c r="C28" i="1" l="1"/>
  <c r="G28" i="1" s="1"/>
  <c r="K28" i="1"/>
  <c r="K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<sst xmlns="http://schemas.openxmlformats.org/spreadsheetml/2006/main" count="66" uniqueCount="49">
  <si>
    <t>Module der Partneruni</t>
  </si>
  <si>
    <t>Anzuerkennende Module an der Uni Würzburg</t>
  </si>
  <si>
    <t>Name</t>
  </si>
  <si>
    <t>Studiengang (BA/MA)</t>
  </si>
  <si>
    <t>Email</t>
  </si>
  <si>
    <t>ECTS</t>
  </si>
  <si>
    <t>Kommentar</t>
  </si>
  <si>
    <t>Kürzel/Code</t>
  </si>
  <si>
    <t>Url zur Modulbeschreibung</t>
  </si>
  <si>
    <t>Summe</t>
  </si>
  <si>
    <t>von Modul1</t>
  </si>
  <si>
    <t>Anteil ECTS 1</t>
  </si>
  <si>
    <t>von Modul2</t>
  </si>
  <si>
    <t>Anteil ECTS 2</t>
  </si>
  <si>
    <t>von Modul3</t>
  </si>
  <si>
    <t>Anteil ECTS 3</t>
  </si>
  <si>
    <t>Name des Moduls</t>
  </si>
  <si>
    <t>Check</t>
  </si>
  <si>
    <t>Url zur Modul-beschreibung</t>
  </si>
  <si>
    <t>Passt ange-rechnete ECTS?</t>
  </si>
  <si>
    <t>Angerechnete Summe</t>
  </si>
  <si>
    <t>https://www2.uni-wuerzburg.de/mhb/MB-de-06-HCI=Einf-152-m01.pdf</t>
  </si>
  <si>
    <t>https://www2.uni-wuerzburg.de/mhb/MB-de-10-I-SEC-191-m01.pdf</t>
  </si>
  <si>
    <t>10-I-APR-172-m01</t>
  </si>
  <si>
    <t>https://www2.uni-wuerzburg.de/mhb/MB-de-10-I-APR-172-m01.pdf</t>
  </si>
  <si>
    <t>An JMU anzurechnen</t>
  </si>
  <si>
    <t>Informatik BA oder MA?</t>
  </si>
  <si>
    <t>Autonomes Fahren</t>
  </si>
  <si>
    <t>Leistungsbewertung von IoT</t>
  </si>
  <si>
    <t> AF2636</t>
  </si>
  <si>
    <t>LB7469</t>
  </si>
  <si>
    <t>Steuerungsprinzipien moderner Kommunikationssysteme</t>
  </si>
  <si>
    <t>Ausgewählte Kapitel der Informatik</t>
  </si>
  <si>
    <t>Modulkürzel aus Modulbeschreibungen (Modulhandbuch, Webseite Prüfungsamt)</t>
  </si>
  <si>
    <t>https://www.uni-wuerzburg.de/studium/pruefungsamt/modulbeschreibungen-und-handbuecher/modulbeschreibungen/fakultaet-fuer-mathematik-und-informatik/informatik/</t>
  </si>
  <si>
    <t xml:space="preserve">10-I=LVS-232-m01  </t>
  </si>
  <si>
    <t xml:space="preserve">10-I-SKS-242-m01  </t>
  </si>
  <si>
    <t>Leistungsbewertung verteilter Systeme</t>
  </si>
  <si>
    <t>Kommunikationsnetze für Autonomes Fahren</t>
  </si>
  <si>
    <t>Nachname,Vorname?</t>
  </si>
  <si>
    <t>Ihre_stud_mail_Adresse?</t>
  </si>
  <si>
    <t>An Partneruni zu erwerben</t>
  </si>
  <si>
    <t>Matrikelnummer</t>
  </si>
  <si>
    <t>Name der Partneruni</t>
  </si>
  <si>
    <t>Studiengang (BA/MA) (zum Zeitpunkt im Ausland)</t>
  </si>
  <si>
    <t>Semester im Ausland</t>
  </si>
  <si>
    <t>Wintersemester 2024/25</t>
  </si>
  <si>
    <t>Ihre_Matrikelnummer?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</si>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</sst>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/>
        <bgColor theme="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9" tint="0.39997558519241921"/>
        <bgColor indexed="65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4" fillId="6" borderId="0" applyNumberFormat="0" applyBorder="0" applyAlignment="0" applyProtection="0"/>
  </cellStyleXfs>
  <cellXfs count="1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3" fillId="0" borderId="0" xfId="1" applyAlignment="1"/>
    <xf numFmtId="0" fontId="5" fillId="4" borderId="0" xfId="2"/>
    <xf numFmtId="0" fontId="4" fillId="6" borderId="0" xfId="4"/>
    <xf numFmtId="0" fontId="5" fillId="4" borderId="0" xfId="2" applyAlignment="1">
      <alignment wrapText="1"/>
    </xf>
    <xf numFmtId="0" fontId="4" fillId="6" borderId="0" xfId="4" applyAlignment="1">
      <alignment wrapText="1"/>
    </xf>
    <xf numFmtId="0" fontId="5" fillId="5" borderId="0" xfId="3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3" fillId="0" borderId="0" xfId="1" applyAlignment="1" applyProtection="1">
      <protection locked="0"/>
    </xf>
    <xf numFmtId="0" fontId="0" fillId="0" borderId="0" xfId="0" applyAlignment="1" applyProtection="1">
      <protection locked="0"/>
    </xf>
  </cellXfs>
  <cellStyles count="5">
    <cellStyle name="60 % - Akzent6" xfId="4" builtinId="52"/>
    <cellStyle name="Akzent1" xfId="2" builtinId="29"/>
    <cellStyle name="Akzent2" xfId="3" builtinId="33"/>
    <cellStyle name="Link" xfId="1" builtinId="8"/>
    <cellStyle name="Standard" xfId="0" builtinId="0"/>
  </cellStyles>
  <dxfs count="36"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2"/>
      </font>
    </dxf>
    <dxf>
      <fill>
        <patternFill>
          <bgColor rgb="FFFFFF00"/>
        </patternFill>
      </fill>
    </dxf>
    <dxf>
      <alignment horizontal="general" vertical="bottom" textRotation="0" wrapText="0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0554D6-5DAE-4920-BCB9-6A197159AF1F}" name="Tabelle1" displayName="Tabelle1" ref="A8:G28" totalsRowCount="1" headerRowDxfId="35" dataDxfId="34" totalsRowDxfId="33">
  <autoFilter ref="A8:G27" xr:uid="{AC0554D6-5DAE-4920-BCB9-6A197159AF1F}"/>
  <tableColumns count="7">
    <tableColumn id="1" xr3:uid="{5A177554-9D7A-48DE-A88A-B69D78792A41}" name="Name des Moduls" dataDxfId="32" totalsRowDxfId="31"/>
    <tableColumn id="2" xr3:uid="{855712BF-25E6-4E83-9C88-592521DA2E6E}" name="Kürzel/Code" totalsRowLabel="Summe" dataDxfId="30" totalsRowDxfId="29"/>
    <tableColumn id="3" xr3:uid="{DBE8E770-B3C2-4F97-8DC1-3F9E0ABCEA73}" name="ECTS" totalsRowFunction="sum" dataDxfId="6" totalsRowDxfId="28"/>
    <tableColumn id="4" xr3:uid="{8A24AEB5-823C-4486-8515-C48B809F8AB8}" name="Url zur Modulbeschreibung" dataDxfId="4" totalsRowDxfId="27"/>
    <tableColumn id="5" xr3:uid="{03D1ACC5-338D-4930-B303-50F3E9B6488F}" name="Kommentar" dataDxfId="5" totalsRowDxfId="26"/>
    <tableColumn id="6" xr3:uid="{6EA97E94-8AEB-443B-92D9-131018234257}" name="Angerechnete Summe" totalsRowFunction="custom" dataDxfId="25" totalsRowDxfId="24">
      <calculatedColumnFormula>SUMIF($N$9:$N$27,$A9,$O$9:$O$27)+SUMIF($P$9:$P$27,$A9,$Q$9:$Q$27)+SUMIF($R$9:$R$27,$A9,$S$9:$S$27)</calculatedColumnFormula>
      <totalsRowFormula>SUM(Tabelle1[Angerechnete Summe])</totalsRowFormula>
    </tableColumn>
    <tableColumn id="7" xr3:uid="{9D1411E6-B99F-44F7-B45A-65545C53F213}" name="Check" totalsRowFunction="custom" dataDxfId="23" totalsRowDxfId="22">
      <calculatedColumnFormula>IF(Tabelle1[[#This Row],[Angerechnete Summe]]&gt;0,Tabelle1[[#This Row],[Angerechnete Summe]]&lt;=Tabelle1[[#This Row],[ECTS]],"")</calculatedColumnFormula>
      <totalsRowFormula>IF(Tabelle1[[#Totals],[Angerechnete Summe]]&gt;0,Tabelle1[[#Totals],[Angerechnete Summe]]&lt;=Tabelle1[[#Totals],[ECTS]],"")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D5CEACC-CA7F-44A9-A18A-7F54F05E4C4A}" name="Tabelle2" displayName="Tabelle2" ref="I8:U29" totalsRowShown="0" headerRowDxfId="21" dataDxfId="20">
  <autoFilter ref="I8:U29" xr:uid="{7D5CEACC-CA7F-44A9-A18A-7F54F05E4C4A}"/>
  <tableColumns count="13">
    <tableColumn id="1" xr3:uid="{69E58968-AA58-4004-B26B-DC97552540BA}" name="Name" dataDxfId="19"/>
    <tableColumn id="2" xr3:uid="{D4BEE991-492F-4574-8823-705B3EB1C49F}" name="Kürzel/Code" dataDxfId="18"/>
    <tableColumn id="3" xr3:uid="{82853D98-92C0-408F-AEE2-9C66B1EA127D}" name="ECTS" dataDxfId="17"/>
    <tableColumn id="4" xr3:uid="{F23E93ED-7222-458C-AC9A-B9B7346B75A6}" name="Url zur Modul-beschreibung" dataDxfId="16"/>
    <tableColumn id="5" xr3:uid="{76319427-2D6B-4E66-847B-669A2C40542D}" name="Kommentar" dataDxfId="15"/>
    <tableColumn id="6" xr3:uid="{1831CE6A-3F1C-48BC-BC6B-7F6F9A9B08CF}" name="von Modul1" dataDxfId="14"/>
    <tableColumn id="7" xr3:uid="{0CA7EB5F-1003-4CA6-B610-9F9D0598586F}" name="Anteil ECTS 1" dataDxfId="13"/>
    <tableColumn id="8" xr3:uid="{8FD5214A-8AEB-4DAE-AD56-8C52721FEF22}" name="von Modul2" dataDxfId="12"/>
    <tableColumn id="9" xr3:uid="{F5C4AEBC-A182-464D-991D-F832CF1FF5DC}" name="Anteil ECTS 2" dataDxfId="11"/>
    <tableColumn id="10" xr3:uid="{00BCA33B-682A-4BE8-84B3-BC41B7899AEC}" name="von Modul3" dataDxfId="10"/>
    <tableColumn id="11" xr3:uid="{B8054C53-B880-4265-8DDC-8ADE362A6ACA}" name="Anteil ECTS 3" dataDxfId="9"/>
    <tableColumn id="12" xr3:uid="{F938F73F-13CE-43F3-8B2C-A7B9ADD00EE1}" name="Summe" dataDxfId="8">
      <calculatedColumnFormula>Tabelle2[[#This Row],[Anteil ECTS 1]]+Tabelle2[[#This Row],[Anteil ECTS 2]]+Tabelle2[[#This Row],[Anteil ECTS 3]]</calculatedColumnFormula>
    </tableColumn>
    <tableColumn id="13" xr3:uid="{08E0BF2A-C13B-4BAC-B270-47DEAE40C4C9}" name="Passt ange-rechnete ECTS?" dataDxf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2.uni-wuerzburg.de/mhb/MB-de-10-I-APR-172-m01.pdf" TargetMode="External"/><Relationship Id="rId7" Type="http://schemas.openxmlformats.org/officeDocument/2006/relationships/table" Target="../tables/table2.xml"/><Relationship Id="rId2" Type="http://schemas.openxmlformats.org/officeDocument/2006/relationships/hyperlink" Target="https://www2.uni-wuerzburg.de/mhb/MB-de-10-I-SEC-191-m01.pdf" TargetMode="External"/><Relationship Id="rId1" Type="http://schemas.openxmlformats.org/officeDocument/2006/relationships/hyperlink" Target="https://www2.uni-wuerzburg.de/mhb/MB-de-06-HCI=Einf-152-m01.pdf" TargetMode="External"/><Relationship Id="rId6" Type="http://schemas.openxmlformats.org/officeDocument/2006/relationships/table" Target="../tables/table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uni-wuerzburg.de/studium/pruefungsamt/modulbeschreibungen-und-handbuecher/modulbeschreibungen/fakultaet-fuer-mathematik-und-informatik/informatik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0"/>
  <sheetViews>
    <sheetView tabSelected="1" workbookViewId="0">
      <selection activeCell="I33" sqref="I33"/>
    </sheetView>
  </sheetViews>
  <sheetFormatPr baseColWidth="10" defaultColWidth="9.140625" defaultRowHeight="15" x14ac:dyDescent="0.25"/>
  <cols>
    <col min="1" max="1" width="35.5703125" style="1" customWidth="1"/>
    <col min="2" max="2" width="15.7109375" style="1" customWidth="1"/>
    <col min="3" max="3" width="7.42578125" style="1" bestFit="1" customWidth="1"/>
    <col min="4" max="4" width="21.140625" style="1" customWidth="1"/>
    <col min="5" max="5" width="27.140625" style="1" customWidth="1"/>
    <col min="6" max="6" width="10.85546875" style="1" customWidth="1"/>
    <col min="7" max="7" width="13.140625" style="1" customWidth="1"/>
    <col min="8" max="8" width="9.140625" style="1"/>
    <col min="9" max="9" width="33.140625" style="1" customWidth="1"/>
    <col min="10" max="10" width="14.28515625" style="1" bestFit="1" customWidth="1"/>
    <col min="11" max="11" width="9.140625" style="1"/>
    <col min="12" max="12" width="17.85546875" style="1" customWidth="1"/>
    <col min="13" max="13" width="22.5703125" style="1" customWidth="1"/>
    <col min="14" max="14" width="26.140625" style="1" bestFit="1" customWidth="1"/>
    <col min="15" max="15" width="7.42578125" style="1" customWidth="1"/>
    <col min="16" max="16" width="26.140625" style="1" bestFit="1" customWidth="1"/>
    <col min="17" max="17" width="9" style="1" customWidth="1"/>
    <col min="18" max="19" width="9.5703125" style="1" customWidth="1"/>
    <col min="20" max="20" width="10" style="1" bestFit="1" customWidth="1"/>
    <col min="21" max="21" width="17.85546875" style="1" customWidth="1"/>
    <col min="22" max="16384" width="9.140625" style="1"/>
  </cols>
  <sheetData>
    <row r="1" spans="1:21" x14ac:dyDescent="0.25">
      <c r="A1" s="1" t="s">
        <v>2</v>
      </c>
      <c r="B1" s="14" t="s">
        <v>39</v>
      </c>
      <c r="C1"/>
      <c r="D1"/>
    </row>
    <row r="2" spans="1:21" ht="30" x14ac:dyDescent="0.25">
      <c r="A2" s="1" t="s">
        <v>44</v>
      </c>
      <c r="B2" s="14" t="s">
        <v>26</v>
      </c>
      <c r="C2"/>
      <c r="D2"/>
    </row>
    <row r="3" spans="1:21" x14ac:dyDescent="0.25">
      <c r="A3" s="1" t="s">
        <v>4</v>
      </c>
      <c r="B3" s="14" t="s">
        <v>40</v>
      </c>
      <c r="J3" t="s">
        <v>33</v>
      </c>
    </row>
    <row r="4" spans="1:21" x14ac:dyDescent="0.25">
      <c r="A4" s="1" t="s">
        <v>42</v>
      </c>
      <c r="B4" s="14" t="s">
        <v>47</v>
      </c>
      <c r="J4" s="6" t="s">
        <v>34</v>
      </c>
    </row>
    <row r="5" spans="1:21" x14ac:dyDescent="0.25">
      <c r="A5" s="1" t="s">
        <v>45</v>
      </c>
      <c r="B5" s="14" t="s">
        <v>46</v>
      </c>
      <c r="J5"/>
    </row>
    <row r="6" spans="1:21" x14ac:dyDescent="0.25">
      <c r="A6" s="1" t="s">
        <v>43</v>
      </c>
      <c r="B6" s="1" t="s">
        <v>48</v>
      </c>
    </row>
    <row r="7" spans="1:21" ht="30" x14ac:dyDescent="0.25">
      <c r="A7" s="2" t="s">
        <v>0</v>
      </c>
      <c r="B7" s="2"/>
      <c r="C7" s="2"/>
      <c r="D7" s="2"/>
      <c r="E7" s="4"/>
      <c r="F7" s="4"/>
      <c r="G7" s="4"/>
      <c r="I7" s="3" t="s">
        <v>1</v>
      </c>
      <c r="J7" s="3"/>
      <c r="K7" s="3"/>
      <c r="L7" s="3"/>
      <c r="M7" s="3"/>
    </row>
    <row r="8" spans="1:21" ht="45" x14ac:dyDescent="0.25">
      <c r="A8" s="1" t="s">
        <v>16</v>
      </c>
      <c r="B8" s="1" t="s">
        <v>7</v>
      </c>
      <c r="C8" s="1" t="s">
        <v>5</v>
      </c>
      <c r="D8" s="1" t="s">
        <v>8</v>
      </c>
      <c r="E8" s="1" t="s">
        <v>6</v>
      </c>
      <c r="F8" s="1" t="s">
        <v>20</v>
      </c>
      <c r="G8" s="1" t="s">
        <v>17</v>
      </c>
      <c r="I8" s="1" t="s">
        <v>2</v>
      </c>
      <c r="J8" s="1" t="s">
        <v>7</v>
      </c>
      <c r="K8" s="1" t="s">
        <v>5</v>
      </c>
      <c r="L8" s="1" t="s">
        <v>18</v>
      </c>
      <c r="M8" s="1" t="s">
        <v>6</v>
      </c>
      <c r="N8" s="1" t="s">
        <v>10</v>
      </c>
      <c r="O8" s="1" t="s">
        <v>11</v>
      </c>
      <c r="P8" s="1" t="s">
        <v>12</v>
      </c>
      <c r="Q8" s="1" t="s">
        <v>13</v>
      </c>
      <c r="R8" s="1" t="s">
        <v>14</v>
      </c>
      <c r="S8" s="1" t="s">
        <v>15</v>
      </c>
      <c r="T8" s="1" t="s">
        <v>9</v>
      </c>
      <c r="U8" s="1" t="s">
        <v>19</v>
      </c>
    </row>
    <row r="9" spans="1:21" ht="30" x14ac:dyDescent="0.25">
      <c r="A9" s="15" t="s">
        <v>27</v>
      </c>
      <c r="B9" s="15" t="s">
        <v>29</v>
      </c>
      <c r="C9" s="15">
        <v>7.5</v>
      </c>
      <c r="D9" s="16"/>
      <c r="E9" s="15" t="s">
        <v>38</v>
      </c>
      <c r="F9">
        <f t="shared" ref="F9:F27" si="0">SUMIF($N$9:$N$27,$A9,$O$9:$O$27)+SUMIF($P$9:$P$27,$A9,$Q$9:$Q$27)+SUMIF($R$9:$R$27,$A9,$S$9:$S$27)</f>
        <v>7.5</v>
      </c>
      <c r="G9" s="1" t="b">
        <f>IF(Tabelle1[[#This Row],[Angerechnete Summe]]&gt;0,Tabelle1[[#This Row],[Angerechnete Summe]]&lt;=Tabelle1[[#This Row],[ECTS]],"")</f>
        <v>1</v>
      </c>
      <c r="I9" s="15" t="s">
        <v>31</v>
      </c>
      <c r="J9" s="15" t="s">
        <v>36</v>
      </c>
      <c r="K9" s="15">
        <v>5</v>
      </c>
      <c r="L9" s="16" t="s">
        <v>21</v>
      </c>
      <c r="M9" s="15"/>
      <c r="N9" s="15" t="s">
        <v>27</v>
      </c>
      <c r="O9" s="15">
        <v>5</v>
      </c>
      <c r="P9" s="15"/>
      <c r="Q9" s="15"/>
      <c r="R9" s="15"/>
      <c r="S9" s="15"/>
      <c r="T9" s="1">
        <f>Tabelle2[[#This Row],[Anteil ECTS 1]]+Tabelle2[[#This Row],[Anteil ECTS 2]]+Tabelle2[[#This Row],[Anteil ECTS 3]]</f>
        <v>5</v>
      </c>
      <c r="U9" s="1" t="b">
        <f>IF(Tabelle2[[#This Row],[Summe]]&gt;0,Tabelle2[[#This Row],[Summe]]&lt;=Tabelle2[[#This Row],[ECTS]],"")</f>
        <v>1</v>
      </c>
    </row>
    <row r="10" spans="1:21" ht="30" x14ac:dyDescent="0.25">
      <c r="A10" s="15" t="s">
        <v>28</v>
      </c>
      <c r="B10" s="15" t="s">
        <v>30</v>
      </c>
      <c r="C10" s="15">
        <v>7.5</v>
      </c>
      <c r="D10" s="16"/>
      <c r="E10" s="15"/>
      <c r="F10" s="1">
        <f t="shared" si="0"/>
        <v>7.5</v>
      </c>
      <c r="G10" s="1" t="b">
        <f>IF(Tabelle1[[#This Row],[Angerechnete Summe]]&gt;0,Tabelle1[[#This Row],[Angerechnete Summe]]&lt;=Tabelle1[[#This Row],[ECTS]],"")</f>
        <v>1</v>
      </c>
      <c r="I10" s="15" t="s">
        <v>37</v>
      </c>
      <c r="J10" s="15" t="s">
        <v>35</v>
      </c>
      <c r="K10" s="15">
        <v>5</v>
      </c>
      <c r="L10" s="16" t="s">
        <v>22</v>
      </c>
      <c r="M10" s="15"/>
      <c r="N10" s="15" t="s">
        <v>28</v>
      </c>
      <c r="O10" s="15">
        <v>5</v>
      </c>
      <c r="P10" s="15"/>
      <c r="Q10" s="15"/>
      <c r="R10" s="15"/>
      <c r="S10" s="15"/>
      <c r="T10" s="1">
        <f>Tabelle2[[#This Row],[Anteil ECTS 1]]+Tabelle2[[#This Row],[Anteil ECTS 2]]+Tabelle2[[#This Row],[Anteil ECTS 3]]</f>
        <v>5</v>
      </c>
      <c r="U10" s="1" t="b">
        <f>IF(Tabelle2[[#This Row],[Summe]]&gt;0,Tabelle2[[#This Row],[Summe]]&lt;=Tabelle2[[#This Row],[ECTS]],"")</f>
        <v>1</v>
      </c>
    </row>
    <row r="11" spans="1:21" ht="30" x14ac:dyDescent="0.25">
      <c r="A11" s="15"/>
      <c r="B11" s="15"/>
      <c r="C11" s="15"/>
      <c r="D11" s="16"/>
      <c r="E11" s="15"/>
      <c r="F11" s="1">
        <f t="shared" si="0"/>
        <v>0</v>
      </c>
      <c r="G11" s="1" t="str">
        <f>IF(Tabelle1[[#This Row],[Angerechnete Summe]]&gt;0,Tabelle1[[#This Row],[Angerechnete Summe]]&lt;=Tabelle1[[#This Row],[ECTS]],"")</f>
        <v/>
      </c>
      <c r="I11" s="15" t="s">
        <v>32</v>
      </c>
      <c r="J11" s="15" t="s">
        <v>23</v>
      </c>
      <c r="K11" s="15">
        <v>5</v>
      </c>
      <c r="L11" s="16" t="s">
        <v>24</v>
      </c>
      <c r="M11" s="15"/>
      <c r="N11" s="15" t="s">
        <v>27</v>
      </c>
      <c r="O11" s="15">
        <v>2.5</v>
      </c>
      <c r="P11" s="15" t="s">
        <v>28</v>
      </c>
      <c r="Q11" s="15">
        <v>2.5</v>
      </c>
      <c r="R11" s="15"/>
      <c r="S11" s="15"/>
      <c r="T11" s="1">
        <f>Tabelle2[[#This Row],[Anteil ECTS 1]]+Tabelle2[[#This Row],[Anteil ECTS 2]]+Tabelle2[[#This Row],[Anteil ECTS 3]]</f>
        <v>5</v>
      </c>
      <c r="U11" s="1" t="b">
        <f>IF(Tabelle2[[#This Row],[Summe]]&gt;0,Tabelle2[[#This Row],[Summe]]&lt;=Tabelle2[[#This Row],[ECTS]],"")</f>
        <v>1</v>
      </c>
    </row>
    <row r="12" spans="1:21" x14ac:dyDescent="0.25">
      <c r="A12" s="15"/>
      <c r="B12" s="15"/>
      <c r="C12" s="15"/>
      <c r="D12" s="16"/>
      <c r="E12" s="15"/>
      <c r="F12" s="1">
        <f t="shared" si="0"/>
        <v>0</v>
      </c>
      <c r="G12" s="1" t="str">
        <f>IF(Tabelle1[[#This Row],[Angerechnete Summe]]&gt;0,Tabelle1[[#This Row],[Angerechnete Summe]]&lt;=Tabelle1[[#This Row],[ECTS]],"")</f>
        <v/>
      </c>
      <c r="I12" s="15"/>
      <c r="J12" s="15"/>
      <c r="K12" s="15"/>
      <c r="L12" s="16"/>
      <c r="M12" s="15"/>
      <c r="N12" s="14"/>
      <c r="O12" s="15"/>
      <c r="P12" s="14"/>
      <c r="Q12" s="15"/>
      <c r="R12" s="15"/>
      <c r="S12" s="15"/>
      <c r="T12" s="1">
        <f>Tabelle2[[#This Row],[Anteil ECTS 1]]+Tabelle2[[#This Row],[Anteil ECTS 2]]+Tabelle2[[#This Row],[Anteil ECTS 3]]</f>
        <v>0</v>
      </c>
      <c r="U12" s="1" t="str">
        <f>IF(Tabelle2[[#This Row],[Summe]]&gt;0,Tabelle2[[#This Row],[Summe]]&lt;=Tabelle2[[#This Row],[ECTS]],"")</f>
        <v/>
      </c>
    </row>
    <row r="13" spans="1:21" x14ac:dyDescent="0.25">
      <c r="A13" s="15"/>
      <c r="B13" s="15"/>
      <c r="C13" s="15"/>
      <c r="D13" s="17"/>
      <c r="E13" s="15"/>
      <c r="F13" s="1">
        <f t="shared" si="0"/>
        <v>0</v>
      </c>
      <c r="G13" s="1" t="str">
        <f>IF(Tabelle1[[#This Row],[Angerechnete Summe]]&gt;0,Tabelle1[[#This Row],[Angerechnete Summe]]&lt;=Tabelle1[[#This Row],[ECTS]],"")</f>
        <v/>
      </c>
      <c r="I13" s="15"/>
      <c r="J13" s="15"/>
      <c r="K13" s="15"/>
      <c r="L13" s="17"/>
      <c r="M13" s="15"/>
      <c r="N13" s="15"/>
      <c r="O13" s="15"/>
      <c r="P13" s="15"/>
      <c r="Q13" s="15"/>
      <c r="R13" s="15"/>
      <c r="S13" s="15"/>
      <c r="T13" s="1">
        <f>Tabelle2[[#This Row],[Anteil ECTS 1]]+Tabelle2[[#This Row],[Anteil ECTS 2]]+Tabelle2[[#This Row],[Anteil ECTS 3]]</f>
        <v>0</v>
      </c>
      <c r="U13" s="1" t="str">
        <f>IF(Tabelle2[[#This Row],[Summe]]&gt;0,Tabelle2[[#This Row],[Summe]]&lt;=Tabelle2[[#This Row],[ECTS]],"")</f>
        <v/>
      </c>
    </row>
    <row r="14" spans="1:21" x14ac:dyDescent="0.25">
      <c r="A14" s="15"/>
      <c r="B14" s="15"/>
      <c r="C14" s="15"/>
      <c r="D14" s="17"/>
      <c r="E14" s="15"/>
      <c r="F14" s="1">
        <f t="shared" si="0"/>
        <v>0</v>
      </c>
      <c r="G14" s="1" t="str">
        <f>IF(Tabelle1[[#This Row],[Angerechnete Summe]]&gt;0,Tabelle1[[#This Row],[Angerechnete Summe]]&lt;=Tabelle1[[#This Row],[ECTS]],"")</f>
        <v/>
      </c>
      <c r="I14" s="15"/>
      <c r="J14" s="15"/>
      <c r="K14" s="15"/>
      <c r="L14" s="17"/>
      <c r="M14" s="15"/>
      <c r="N14" s="15"/>
      <c r="O14" s="15"/>
      <c r="P14" s="15"/>
      <c r="Q14" s="15"/>
      <c r="R14" s="15"/>
      <c r="S14" s="15"/>
      <c r="T14" s="1">
        <f>Tabelle2[[#This Row],[Anteil ECTS 1]]+Tabelle2[[#This Row],[Anteil ECTS 2]]+Tabelle2[[#This Row],[Anteil ECTS 3]]</f>
        <v>0</v>
      </c>
      <c r="U14" s="1" t="str">
        <f>IF(Tabelle2[[#This Row],[Summe]]&gt;0,Tabelle2[[#This Row],[Summe]]&lt;=Tabelle2[[#This Row],[ECTS]],"")</f>
        <v/>
      </c>
    </row>
    <row r="15" spans="1:21" x14ac:dyDescent="0.25">
      <c r="A15" s="15"/>
      <c r="B15" s="15"/>
      <c r="C15" s="15"/>
      <c r="D15" s="17"/>
      <c r="E15" s="15"/>
      <c r="F15" s="1">
        <f t="shared" si="0"/>
        <v>0</v>
      </c>
      <c r="G15" s="1" t="str">
        <f>IF(Tabelle1[[#This Row],[Angerechnete Summe]]&gt;0,Tabelle1[[#This Row],[Angerechnete Summe]]&lt;=Tabelle1[[#This Row],[ECTS]],"")</f>
        <v/>
      </c>
      <c r="I15" s="15"/>
      <c r="J15" s="15"/>
      <c r="K15" s="15"/>
      <c r="L15" s="17"/>
      <c r="M15" s="15"/>
      <c r="N15" s="15"/>
      <c r="O15" s="15"/>
      <c r="P15" s="15"/>
      <c r="Q15" s="15"/>
      <c r="R15" s="15"/>
      <c r="S15" s="15"/>
      <c r="T15" s="1">
        <f>Tabelle2[[#This Row],[Anteil ECTS 1]]+Tabelle2[[#This Row],[Anteil ECTS 2]]+Tabelle2[[#This Row],[Anteil ECTS 3]]</f>
        <v>0</v>
      </c>
      <c r="U15" s="1" t="str">
        <f>IF(Tabelle2[[#This Row],[Summe]]&gt;0,Tabelle2[[#This Row],[Summe]]&lt;=Tabelle2[[#This Row],[ECTS]],"")</f>
        <v/>
      </c>
    </row>
    <row r="16" spans="1:21" x14ac:dyDescent="0.25">
      <c r="A16" s="15"/>
      <c r="B16" s="15"/>
      <c r="C16" s="15"/>
      <c r="D16" s="17"/>
      <c r="E16" s="15"/>
      <c r="F16" s="1">
        <f t="shared" si="0"/>
        <v>0</v>
      </c>
      <c r="G16" s="1" t="str">
        <f>IF(Tabelle1[[#This Row],[Angerechnete Summe]]&gt;0,Tabelle1[[#This Row],[Angerechnete Summe]]&lt;=Tabelle1[[#This Row],[ECTS]],"")</f>
        <v/>
      </c>
      <c r="I16" s="15"/>
      <c r="J16" s="15"/>
      <c r="K16" s="15"/>
      <c r="L16" s="17"/>
      <c r="M16" s="15"/>
      <c r="N16" s="15"/>
      <c r="O16" s="15"/>
      <c r="P16" s="15"/>
      <c r="Q16" s="15"/>
      <c r="R16" s="15"/>
      <c r="S16" s="15"/>
      <c r="T16" s="1">
        <f>Tabelle2[[#This Row],[Anteil ECTS 1]]+Tabelle2[[#This Row],[Anteil ECTS 2]]+Tabelle2[[#This Row],[Anteil ECTS 3]]</f>
        <v>0</v>
      </c>
      <c r="U16" s="1" t="str">
        <f>IF(Tabelle2[[#This Row],[Summe]]&gt;0,Tabelle2[[#This Row],[Summe]]&lt;=Tabelle2[[#This Row],[ECTS]],"")</f>
        <v/>
      </c>
    </row>
    <row r="17" spans="1:21" x14ac:dyDescent="0.25">
      <c r="A17" s="15"/>
      <c r="B17" s="15"/>
      <c r="C17" s="15"/>
      <c r="D17" s="17"/>
      <c r="E17" s="15"/>
      <c r="F17" s="1">
        <f t="shared" si="0"/>
        <v>0</v>
      </c>
      <c r="G17" s="1" t="str">
        <f>IF(Tabelle1[[#This Row],[Angerechnete Summe]]&gt;0,Tabelle1[[#This Row],[Angerechnete Summe]]&lt;=Tabelle1[[#This Row],[ECTS]],"")</f>
        <v/>
      </c>
      <c r="I17" s="15"/>
      <c r="J17" s="15"/>
      <c r="K17" s="15"/>
      <c r="L17" s="17"/>
      <c r="M17" s="15"/>
      <c r="N17" s="15"/>
      <c r="O17" s="15"/>
      <c r="P17" s="15"/>
      <c r="Q17" s="15"/>
      <c r="R17" s="15"/>
      <c r="S17" s="15"/>
      <c r="T17" s="1">
        <f>Tabelle2[[#This Row],[Anteil ECTS 1]]+Tabelle2[[#This Row],[Anteil ECTS 2]]+Tabelle2[[#This Row],[Anteil ECTS 3]]</f>
        <v>0</v>
      </c>
      <c r="U17" s="1" t="str">
        <f>IF(Tabelle2[[#This Row],[Summe]]&gt;0,Tabelle2[[#This Row],[Summe]]&lt;=Tabelle2[[#This Row],[ECTS]],"")</f>
        <v/>
      </c>
    </row>
    <row r="18" spans="1:21" x14ac:dyDescent="0.25">
      <c r="A18" s="15"/>
      <c r="B18" s="15"/>
      <c r="C18" s="15"/>
      <c r="D18" s="17"/>
      <c r="E18" s="15"/>
      <c r="F18" s="1">
        <f t="shared" si="0"/>
        <v>0</v>
      </c>
      <c r="G18" s="1" t="str">
        <f>IF(Tabelle1[[#This Row],[Angerechnete Summe]]&gt;0,Tabelle1[[#This Row],[Angerechnete Summe]]&lt;=Tabelle1[[#This Row],[ECTS]],"")</f>
        <v/>
      </c>
      <c r="I18" s="15"/>
      <c r="J18" s="15"/>
      <c r="K18" s="15"/>
      <c r="L18" s="17"/>
      <c r="M18" s="15"/>
      <c r="N18" s="15"/>
      <c r="O18" s="15"/>
      <c r="P18" s="15"/>
      <c r="Q18" s="15"/>
      <c r="R18" s="15"/>
      <c r="S18" s="15"/>
      <c r="T18" s="1">
        <f>Tabelle2[[#This Row],[Anteil ECTS 1]]+Tabelle2[[#This Row],[Anteil ECTS 2]]+Tabelle2[[#This Row],[Anteil ECTS 3]]</f>
        <v>0</v>
      </c>
      <c r="U18" s="1" t="str">
        <f>IF(Tabelle2[[#This Row],[Summe]]&gt;0,Tabelle2[[#This Row],[Summe]]&lt;=Tabelle2[[#This Row],[ECTS]],"")</f>
        <v/>
      </c>
    </row>
    <row r="19" spans="1:21" x14ac:dyDescent="0.25">
      <c r="A19" s="15"/>
      <c r="B19" s="15"/>
      <c r="C19" s="15"/>
      <c r="D19" s="17"/>
      <c r="E19" s="15"/>
      <c r="F19" s="1">
        <f t="shared" si="0"/>
        <v>0</v>
      </c>
      <c r="G19" s="1" t="str">
        <f>IF(Tabelle1[[#This Row],[Angerechnete Summe]]&gt;0,Tabelle1[[#This Row],[Angerechnete Summe]]&lt;=Tabelle1[[#This Row],[ECTS]],"")</f>
        <v/>
      </c>
      <c r="I19" s="15"/>
      <c r="J19" s="15"/>
      <c r="K19" s="15"/>
      <c r="L19" s="17"/>
      <c r="M19" s="15"/>
      <c r="N19" s="15"/>
      <c r="O19" s="15"/>
      <c r="P19" s="15"/>
      <c r="Q19" s="15"/>
      <c r="R19" s="15"/>
      <c r="S19" s="15"/>
      <c r="T19" s="1">
        <f>Tabelle2[[#This Row],[Anteil ECTS 1]]+Tabelle2[[#This Row],[Anteil ECTS 2]]+Tabelle2[[#This Row],[Anteil ECTS 3]]</f>
        <v>0</v>
      </c>
      <c r="U19" s="1" t="str">
        <f>IF(Tabelle2[[#This Row],[Summe]]&gt;0,Tabelle2[[#This Row],[Summe]]&lt;=Tabelle2[[#This Row],[ECTS]],"")</f>
        <v/>
      </c>
    </row>
    <row r="20" spans="1:21" x14ac:dyDescent="0.25">
      <c r="A20" s="15"/>
      <c r="B20" s="15"/>
      <c r="C20" s="15"/>
      <c r="D20" s="17"/>
      <c r="E20" s="15"/>
      <c r="F20" s="1">
        <f t="shared" si="0"/>
        <v>0</v>
      </c>
      <c r="G20" s="1" t="str">
        <f>IF(Tabelle1[[#This Row],[Angerechnete Summe]]&gt;0,Tabelle1[[#This Row],[Angerechnete Summe]]&lt;=Tabelle1[[#This Row],[ECTS]],"")</f>
        <v/>
      </c>
      <c r="I20" s="15"/>
      <c r="J20" s="15"/>
      <c r="K20" s="15"/>
      <c r="L20" s="17"/>
      <c r="M20" s="15"/>
      <c r="N20" s="15"/>
      <c r="O20" s="15"/>
      <c r="P20" s="15"/>
      <c r="Q20" s="15"/>
      <c r="R20" s="15"/>
      <c r="S20" s="15"/>
      <c r="T20" s="1">
        <f>Tabelle2[[#This Row],[Anteil ECTS 1]]+Tabelle2[[#This Row],[Anteil ECTS 2]]+Tabelle2[[#This Row],[Anteil ECTS 3]]</f>
        <v>0</v>
      </c>
      <c r="U20" s="1" t="str">
        <f>IF(Tabelle2[[#This Row],[Summe]]&gt;0,Tabelle2[[#This Row],[Summe]]&lt;=Tabelle2[[#This Row],[ECTS]],"")</f>
        <v/>
      </c>
    </row>
    <row r="21" spans="1:21" x14ac:dyDescent="0.25">
      <c r="A21" s="15"/>
      <c r="B21" s="15"/>
      <c r="C21" s="15"/>
      <c r="D21" s="17"/>
      <c r="E21" s="15"/>
      <c r="F21" s="1">
        <f t="shared" si="0"/>
        <v>0</v>
      </c>
      <c r="G21" s="1" t="str">
        <f>IF(Tabelle1[[#This Row],[Angerechnete Summe]]&gt;0,Tabelle1[[#This Row],[Angerechnete Summe]]&lt;=Tabelle1[[#This Row],[ECTS]],"")</f>
        <v/>
      </c>
      <c r="I21" s="15"/>
      <c r="J21" s="15"/>
      <c r="K21" s="15"/>
      <c r="L21" s="17"/>
      <c r="M21" s="15"/>
      <c r="N21" s="15"/>
      <c r="O21" s="15"/>
      <c r="P21" s="15"/>
      <c r="Q21" s="15"/>
      <c r="R21" s="15"/>
      <c r="S21" s="15"/>
      <c r="T21" s="1">
        <f>Tabelle2[[#This Row],[Anteil ECTS 1]]+Tabelle2[[#This Row],[Anteil ECTS 2]]+Tabelle2[[#This Row],[Anteil ECTS 3]]</f>
        <v>0</v>
      </c>
      <c r="U21" s="1" t="str">
        <f>IF(Tabelle2[[#This Row],[Summe]]&gt;0,Tabelle2[[#This Row],[Summe]]&lt;=Tabelle2[[#This Row],[ECTS]],"")</f>
        <v/>
      </c>
    </row>
    <row r="22" spans="1:21" x14ac:dyDescent="0.25">
      <c r="A22" s="15"/>
      <c r="B22" s="15"/>
      <c r="C22" s="15"/>
      <c r="D22" s="17"/>
      <c r="E22" s="15"/>
      <c r="F22" s="1">
        <f t="shared" si="0"/>
        <v>0</v>
      </c>
      <c r="G22" s="1" t="str">
        <f>IF(Tabelle1[[#This Row],[Angerechnete Summe]]&gt;0,Tabelle1[[#This Row],[Angerechnete Summe]]&lt;=Tabelle1[[#This Row],[ECTS]],"")</f>
        <v/>
      </c>
      <c r="I22" s="15"/>
      <c r="J22" s="15"/>
      <c r="K22" s="15"/>
      <c r="L22" s="17"/>
      <c r="M22" s="15"/>
      <c r="N22" s="15"/>
      <c r="O22" s="15"/>
      <c r="P22" s="15"/>
      <c r="Q22" s="15"/>
      <c r="R22" s="15"/>
      <c r="S22" s="15"/>
      <c r="T22" s="1">
        <f>Tabelle2[[#This Row],[Anteil ECTS 1]]+Tabelle2[[#This Row],[Anteil ECTS 2]]+Tabelle2[[#This Row],[Anteil ECTS 3]]</f>
        <v>0</v>
      </c>
      <c r="U22" s="1" t="str">
        <f>IF(Tabelle2[[#This Row],[Summe]]&gt;0,Tabelle2[[#This Row],[Summe]]&lt;=Tabelle2[[#This Row],[ECTS]],"")</f>
        <v/>
      </c>
    </row>
    <row r="23" spans="1:21" x14ac:dyDescent="0.25">
      <c r="A23" s="15"/>
      <c r="B23" s="15"/>
      <c r="C23" s="15"/>
      <c r="D23" s="17"/>
      <c r="E23" s="15"/>
      <c r="F23" s="1">
        <f t="shared" si="0"/>
        <v>0</v>
      </c>
      <c r="G23" s="1" t="str">
        <f>IF(Tabelle1[[#This Row],[Angerechnete Summe]]&gt;0,Tabelle1[[#This Row],[Angerechnete Summe]]&lt;=Tabelle1[[#This Row],[ECTS]],"")</f>
        <v/>
      </c>
      <c r="I23" s="15"/>
      <c r="J23" s="15"/>
      <c r="K23" s="15"/>
      <c r="L23" s="17"/>
      <c r="M23" s="15"/>
      <c r="N23" s="15"/>
      <c r="O23" s="15"/>
      <c r="P23" s="15"/>
      <c r="Q23" s="15"/>
      <c r="R23" s="15"/>
      <c r="S23" s="15"/>
      <c r="T23" s="1">
        <f>Tabelle2[[#This Row],[Anteil ECTS 1]]+Tabelle2[[#This Row],[Anteil ECTS 2]]+Tabelle2[[#This Row],[Anteil ECTS 3]]</f>
        <v>0</v>
      </c>
      <c r="U23" s="1" t="str">
        <f>IF(Tabelle2[[#This Row],[Summe]]&gt;0,Tabelle2[[#This Row],[Summe]]&lt;=Tabelle2[[#This Row],[ECTS]],"")</f>
        <v/>
      </c>
    </row>
    <row r="24" spans="1:21" x14ac:dyDescent="0.25">
      <c r="A24" s="15"/>
      <c r="B24" s="15"/>
      <c r="C24" s="15"/>
      <c r="D24" s="17"/>
      <c r="E24" s="15"/>
      <c r="F24" s="1">
        <f t="shared" si="0"/>
        <v>0</v>
      </c>
      <c r="G24" s="1" t="str">
        <f>IF(Tabelle1[[#This Row],[Angerechnete Summe]]&gt;0,Tabelle1[[#This Row],[Angerechnete Summe]]&lt;=Tabelle1[[#This Row],[ECTS]],"")</f>
        <v/>
      </c>
      <c r="I24" s="15"/>
      <c r="J24" s="15"/>
      <c r="K24" s="15"/>
      <c r="L24" s="17"/>
      <c r="M24" s="15"/>
      <c r="N24" s="15"/>
      <c r="O24" s="15"/>
      <c r="P24" s="15"/>
      <c r="Q24" s="15"/>
      <c r="R24" s="15"/>
      <c r="S24" s="15"/>
      <c r="T24" s="1">
        <f>Tabelle2[[#This Row],[Anteil ECTS 1]]+Tabelle2[[#This Row],[Anteil ECTS 2]]+Tabelle2[[#This Row],[Anteil ECTS 3]]</f>
        <v>0</v>
      </c>
      <c r="U24" s="1" t="str">
        <f>IF(Tabelle2[[#This Row],[Summe]]&gt;0,Tabelle2[[#This Row],[Summe]]&lt;=Tabelle2[[#This Row],[ECTS]],"")</f>
        <v/>
      </c>
    </row>
    <row r="25" spans="1:21" x14ac:dyDescent="0.25">
      <c r="A25" s="15"/>
      <c r="B25" s="15"/>
      <c r="C25" s="15"/>
      <c r="D25" s="17"/>
      <c r="E25" s="15"/>
      <c r="F25" s="1">
        <f t="shared" si="0"/>
        <v>0</v>
      </c>
      <c r="G25" s="1" t="str">
        <f>IF(Tabelle1[[#This Row],[Angerechnete Summe]]&gt;0,Tabelle1[[#This Row],[Angerechnete Summe]]&lt;=Tabelle1[[#This Row],[ECTS]],"")</f>
        <v/>
      </c>
      <c r="I25" s="15"/>
      <c r="J25" s="15"/>
      <c r="K25" s="15"/>
      <c r="L25" s="17"/>
      <c r="M25" s="15"/>
      <c r="N25" s="15"/>
      <c r="O25" s="15"/>
      <c r="P25" s="15"/>
      <c r="Q25" s="15"/>
      <c r="R25" s="15"/>
      <c r="S25" s="15"/>
      <c r="T25" s="1">
        <f>Tabelle2[[#This Row],[Anteil ECTS 1]]+Tabelle2[[#This Row],[Anteil ECTS 2]]+Tabelle2[[#This Row],[Anteil ECTS 3]]</f>
        <v>0</v>
      </c>
      <c r="U25" s="1" t="str">
        <f>IF(Tabelle2[[#This Row],[Summe]]&gt;0,Tabelle2[[#This Row],[Summe]]&lt;=Tabelle2[[#This Row],[ECTS]],"")</f>
        <v/>
      </c>
    </row>
    <row r="26" spans="1:21" x14ac:dyDescent="0.25">
      <c r="A26" s="15"/>
      <c r="B26" s="15"/>
      <c r="C26" s="15"/>
      <c r="D26" s="17"/>
      <c r="E26" s="15"/>
      <c r="F26" s="1">
        <f t="shared" si="0"/>
        <v>0</v>
      </c>
      <c r="G26" s="1" t="str">
        <f>IF(Tabelle1[[#This Row],[Angerechnete Summe]]&gt;0,Tabelle1[[#This Row],[Angerechnete Summe]]&lt;=Tabelle1[[#This Row],[ECTS]],"")</f>
        <v/>
      </c>
      <c r="I26" s="15"/>
      <c r="J26" s="15"/>
      <c r="K26" s="15"/>
      <c r="L26" s="17"/>
      <c r="M26" s="15"/>
      <c r="N26" s="15"/>
      <c r="O26" s="15"/>
      <c r="P26" s="15"/>
      <c r="Q26" s="15"/>
      <c r="R26" s="15"/>
      <c r="S26" s="15"/>
      <c r="T26" s="1">
        <f>Tabelle2[[#This Row],[Anteil ECTS 1]]+Tabelle2[[#This Row],[Anteil ECTS 2]]+Tabelle2[[#This Row],[Anteil ECTS 3]]</f>
        <v>0</v>
      </c>
      <c r="U26" s="1" t="str">
        <f>IF(Tabelle2[[#This Row],[Summe]]&gt;0,Tabelle2[[#This Row],[Summe]]&lt;=Tabelle2[[#This Row],[ECTS]],"")</f>
        <v/>
      </c>
    </row>
    <row r="27" spans="1:21" x14ac:dyDescent="0.25">
      <c r="A27" s="15"/>
      <c r="B27" s="15"/>
      <c r="C27" s="15"/>
      <c r="D27" s="17"/>
      <c r="E27" s="15"/>
      <c r="F27" s="1">
        <f t="shared" si="0"/>
        <v>0</v>
      </c>
      <c r="G27" s="1" t="str">
        <f>IF(Tabelle1[[#This Row],[Angerechnete Summe]]&gt;0,Tabelle1[[#This Row],[Angerechnete Summe]]&lt;=Tabelle1[[#This Row],[ECTS]],"")</f>
        <v/>
      </c>
      <c r="I27" s="15"/>
      <c r="J27" s="15"/>
      <c r="K27" s="15"/>
      <c r="L27" s="17"/>
      <c r="M27" s="15"/>
      <c r="N27" s="15"/>
      <c r="O27" s="15"/>
      <c r="P27" s="15"/>
      <c r="Q27" s="15"/>
      <c r="R27" s="15"/>
      <c r="S27" s="15"/>
      <c r="T27" s="1">
        <f>Tabelle2[[#This Row],[Anteil ECTS 1]]+Tabelle2[[#This Row],[Anteil ECTS 2]]+Tabelle2[[#This Row],[Anteil ECTS 3]]</f>
        <v>0</v>
      </c>
      <c r="U27" s="1" t="str">
        <f>IF(Tabelle2[[#This Row],[Summe]]&gt;0,Tabelle2[[#This Row],[Summe]]&lt;=Tabelle2[[#This Row],[ECTS]],"")</f>
        <v/>
      </c>
    </row>
    <row r="28" spans="1:21" x14ac:dyDescent="0.25">
      <c r="B28" s="1" t="s">
        <v>9</v>
      </c>
      <c r="C28" s="1">
        <f>SUBTOTAL(109,Tabelle1[ECTS])</f>
        <v>15</v>
      </c>
      <c r="F28" s="1">
        <f>SUM(Tabelle1[Angerechnete Summe])</f>
        <v>15</v>
      </c>
      <c r="G28" s="5" t="b">
        <f>IF(Tabelle1[[#Totals],[Angerechnete Summe]]&gt;0,Tabelle1[[#Totals],[Angerechnete Summe]]&lt;=Tabelle1[[#Totals],[ECTS]],"")</f>
        <v>1</v>
      </c>
      <c r="J28" s="1" t="s">
        <v>9</v>
      </c>
      <c r="K28" s="1">
        <f>SUBTOTAL(109,K9:K27)</f>
        <v>15</v>
      </c>
      <c r="L28"/>
    </row>
    <row r="29" spans="1:21" x14ac:dyDescent="0.25">
      <c r="J29" s="1" t="s">
        <v>17</v>
      </c>
      <c r="K29" s="1" t="b">
        <f>K28&lt;=Tabelle1[[#Totals],[ECTS]]</f>
        <v>1</v>
      </c>
      <c r="L29"/>
    </row>
    <row r="30" spans="1:21" x14ac:dyDescent="0.25">
      <c r="L30"/>
    </row>
  </sheetData>
  <sheetProtection algorithmName="SHA-512" hashValue="U1fp54uEwuArrLr7VyFeKki0iU/NzLFzqtW2MyFsFFHQ94F84HSPjQkB0uUWfJYzMPAF4775cuowWEbuumvbww==" saltValue="t6fb2GoejHCtTzA8TbnXtg==" spinCount="100000" sheet="1" objects="1" scenarios="1"/>
  <conditionalFormatting sqref="B1:B5">
    <cfRule type="containsBlanks" dxfId="3" priority="7">
      <formula>LEN(TRIM(B1))=0</formula>
    </cfRule>
  </conditionalFormatting>
  <conditionalFormatting sqref="F9:F27 T9:T27">
    <cfRule type="cellIs" dxfId="2" priority="6" operator="equal">
      <formula>0</formula>
    </cfRule>
  </conditionalFormatting>
  <conditionalFormatting sqref="G9:G28 K29 U9:U27">
    <cfRule type="cellIs" dxfId="1" priority="4" operator="equal">
      <formula>FALSE</formula>
    </cfRule>
  </conditionalFormatting>
  <dataValidations disablePrompts="1" count="2">
    <dataValidation type="decimal" operator="greaterThan" allowBlank="1" showInputMessage="1" showErrorMessage="1" sqref="C9:C27" xr:uid="{14DE6B78-4890-4044-8CC7-3FBB729FE3B7}">
      <formula1>0</formula1>
    </dataValidation>
    <dataValidation type="decimal" operator="greaterThanOrEqual" allowBlank="1" showInputMessage="1" showErrorMessage="1" sqref="O9:O27 Q9:Q27 S9:S28" xr:uid="{AC59BCA0-1751-4066-9E51-C781BC434BC8}">
      <formula1>0</formula1>
    </dataValidation>
  </dataValidations>
  <hyperlinks>
    <hyperlink ref="L9" r:id="rId1" xr:uid="{9B32C699-3B14-484B-AF74-9DC7F17EC501}"/>
    <hyperlink ref="L10" r:id="rId2" xr:uid="{5771AAB7-459B-4B65-BF55-7A2A552DA7B0}"/>
    <hyperlink ref="L11" r:id="rId3" xr:uid="{8298320B-31D5-48ED-9F02-D6E5DCF1D97A}"/>
    <hyperlink ref="J4" r:id="rId4" xr:uid="{795CD00A-24CD-429C-8786-BA6A6711A68C}"/>
  </hyperlinks>
  <pageMargins left="0.7" right="0.7" top="0.75" bottom="0.75" header="0.3" footer="0.3"/>
  <pageSetup paperSize="9" scale="37" orientation="landscape" r:id="rId5"/>
  <tableParts count="2"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79AFF-457E-4924-9C62-ACCF2A6AC106}">
  <sheetPr>
    <pageSetUpPr fitToPage="1"/>
  </sheetPr>
  <dimension ref="A1:K33"/>
  <sheetViews>
    <sheetView workbookViewId="0">
      <selection activeCell="B23" sqref="B23"/>
    </sheetView>
  </sheetViews>
  <sheetFormatPr baseColWidth="10" defaultRowHeight="15" x14ac:dyDescent="0.25"/>
  <cols>
    <col min="1" max="1" width="30.42578125" style="1" customWidth="1"/>
    <col min="2" max="2" width="19.85546875" customWidth="1"/>
    <col min="3" max="3" width="5.140625" bestFit="1" customWidth="1"/>
    <col min="4" max="4" width="25.28515625" style="1" customWidth="1"/>
    <col min="5" max="5" width="12.42578125" bestFit="1" customWidth="1"/>
    <col min="6" max="6" width="20.85546875" style="1" customWidth="1"/>
    <col min="7" max="7" width="12.42578125" bestFit="1" customWidth="1"/>
    <col min="8" max="8" width="31" bestFit="1" customWidth="1"/>
    <col min="9" max="9" width="12.42578125" bestFit="1" customWidth="1"/>
    <col min="10" max="10" width="31" bestFit="1" customWidth="1"/>
    <col min="11" max="11" width="12.42578125" bestFit="1" customWidth="1"/>
  </cols>
  <sheetData>
    <row r="1" spans="1:3" x14ac:dyDescent="0.25">
      <c r="A1" s="1" t="s">
        <v>2</v>
      </c>
      <c r="B1" t="str">
        <f>data!B1</f>
        <v>Nachname,Vorname?</v>
      </c>
    </row>
    <row r="2" spans="1:3" x14ac:dyDescent="0.25">
      <c r="A2" s="1" t="s">
        <v>3</v>
      </c>
      <c r="B2" t="str">
        <f>data!B2</f>
        <v>Informatik BA oder MA?</v>
      </c>
    </row>
    <row r="3" spans="1:3" x14ac:dyDescent="0.25">
      <c r="A3" s="1" t="s">
        <v>4</v>
      </c>
      <c r="B3" t="str">
        <f>data!B3</f>
        <v>Ihre_stud_mail_Adresse?</v>
      </c>
    </row>
    <row r="4" spans="1:3" x14ac:dyDescent="0.25">
      <c r="A4" s="1" t="s">
        <v>42</v>
      </c>
      <c r="B4" t="str">
        <f>data!B4</f>
        <v>Ihre_Matrikelnummer?</v>
      </c>
    </row>
    <row r="5" spans="1:3" x14ac:dyDescent="0.25">
      <c r="A5" s="1" t="s">
        <v>45</v>
      </c>
      <c r="B5" t="str">
        <f>data!B5</f>
        <v>Wintersemester 2024/25</v>
      </c>
    </row>
    <row r="6" spans="1:3" x14ac:dyDescent="0.25">
      <c r="A6" s="1" t="s">
        <v>43</v>
      </c>
      <c r="B6" t="str">
        <f>data!B6</f>
        <v>???</v>
      </c>
    </row>
    <row r="9" spans="1:3" x14ac:dyDescent="0.25">
      <c r="A9" s="9" t="s">
        <v>41</v>
      </c>
      <c r="B9" s="7"/>
      <c r="C9" s="7"/>
    </row>
    <row r="10" spans="1:3" x14ac:dyDescent="0.25">
      <c r="A10" s="1" t="str" cm="1">
        <f t="array" ref="A10:C12">_xlfn._xlws.FILTER(data!A8:C27,data!A8:A27&lt;&gt;"")</f>
        <v>Name des Moduls</v>
      </c>
      <c r="B10" t="str">
        <v>Kürzel/Code</v>
      </c>
      <c r="C10" t="str">
        <v>ECTS</v>
      </c>
    </row>
    <row r="11" spans="1:3" x14ac:dyDescent="0.25">
      <c r="A11" s="1" t="str">
        <v>Autonomes Fahren</v>
      </c>
      <c r="B11" t="str">
        <v> AF2636</v>
      </c>
      <c r="C11">
        <v>7.5</v>
      </c>
    </row>
    <row r="12" spans="1:3" x14ac:dyDescent="0.25">
      <c r="A12" s="1" t="str">
        <v>Leistungsbewertung von IoT</v>
      </c>
      <c r="B12" t="str">
        <v>LB7469</v>
      </c>
      <c r="C12">
        <v>7.5</v>
      </c>
    </row>
    <row r="21" spans="1:11" x14ac:dyDescent="0.25">
      <c r="A21" s="10" t="s">
        <v>25</v>
      </c>
      <c r="B21" s="8"/>
      <c r="C21" s="8"/>
      <c r="D21" s="10"/>
      <c r="E21" s="8"/>
      <c r="F21" s="10"/>
      <c r="G21" s="8"/>
      <c r="H21" s="8"/>
      <c r="I21" s="8"/>
    </row>
    <row r="22" spans="1:11" x14ac:dyDescent="0.25">
      <c r="A22" s="1" t="str" cm="1">
        <f t="array" ref="A22:C25">_xlfn._xlws.FILTER(data!I8:K27,data!$I$8:$I$27&lt;&gt;"")</f>
        <v>Name</v>
      </c>
      <c r="B22" t="str">
        <v>Kürzel/Code</v>
      </c>
      <c r="C22" t="str">
        <v>ECTS</v>
      </c>
      <c r="D22" s="1" t="str" cm="1">
        <f t="array" ref="D22:E25">_xlfn._xlws.FILTER(data!N8:O27,data!$I$8:$I$27&lt;&gt;"")</f>
        <v>von Modul1</v>
      </c>
      <c r="E22" t="str">
        <v>Anteil ECTS 1</v>
      </c>
      <c r="F22" s="13" t="str">
        <f>IF(COUNTA(Tabelle2[von Modul2])&gt;0,"von Modul 2","nein")</f>
        <v>von Modul 2</v>
      </c>
      <c r="G22" s="13" t="str">
        <f>IF(COUNTA(Tabelle2[von Modul2])&gt;0,"Anteil ECTS 2","nein")</f>
        <v>Anteil ECTS 2</v>
      </c>
      <c r="H22" s="13" t="str">
        <f>IF(COUNTA(Tabelle2[von Modul3])&gt;0,"von Modul 3","")</f>
        <v/>
      </c>
      <c r="I22" s="13" t="str">
        <f>IF(COUNTA(Tabelle2[von Modul3])&gt;0,"Anteil ECTS 3","")</f>
        <v/>
      </c>
      <c r="K22" s="12"/>
    </row>
    <row r="23" spans="1:11" ht="30" x14ac:dyDescent="0.25">
      <c r="A23" s="1" t="str">
        <v>Steuerungsprinzipien moderner Kommunikationssysteme</v>
      </c>
      <c r="B23" t="str">
        <v xml:space="preserve">10-I-SKS-242-m01  </v>
      </c>
      <c r="C23">
        <v>5</v>
      </c>
      <c r="D23" s="1" t="str">
        <v>Autonomes Fahren</v>
      </c>
      <c r="E23">
        <v>5</v>
      </c>
      <c r="F23" s="1" cm="1">
        <f t="array" ref="F23:G25">_xlfn._xlws.FILTER(data!P9:Q27,data!$I$9:$I$27&lt;&gt;"")</f>
        <v>0</v>
      </c>
      <c r="G23">
        <v>0</v>
      </c>
      <c r="H23" s="1" cm="1">
        <f t="array" ref="H23:I25">_xlfn._xlws.FILTER(data!R9:S27,data!$I$9:$I$27&lt;&gt;"")</f>
        <v>0</v>
      </c>
      <c r="I23">
        <v>0</v>
      </c>
    </row>
    <row r="24" spans="1:11" ht="30" x14ac:dyDescent="0.25">
      <c r="A24" s="1" t="str">
        <v>Leistungsbewertung verteilter Systeme</v>
      </c>
      <c r="B24" t="str">
        <v xml:space="preserve">10-I=LVS-232-m01  </v>
      </c>
      <c r="C24">
        <v>5</v>
      </c>
      <c r="D24" s="1" t="str">
        <v>Leistungsbewertung von IoT</v>
      </c>
      <c r="E24">
        <v>5</v>
      </c>
      <c r="F24" s="1">
        <v>0</v>
      </c>
      <c r="G24">
        <v>0</v>
      </c>
      <c r="H24">
        <v>0</v>
      </c>
      <c r="I24">
        <v>0</v>
      </c>
    </row>
    <row r="25" spans="1:11" ht="30" x14ac:dyDescent="0.25">
      <c r="A25" s="1" t="str">
        <v>Ausgewählte Kapitel der Informatik</v>
      </c>
      <c r="B25" t="str">
        <v>10-I-APR-172-m01</v>
      </c>
      <c r="C25">
        <v>5</v>
      </c>
      <c r="D25" s="1" t="str">
        <v>Autonomes Fahren</v>
      </c>
      <c r="E25">
        <v>2.5</v>
      </c>
      <c r="F25" s="1" t="str">
        <v>Leistungsbewertung von IoT</v>
      </c>
      <c r="G25">
        <v>2.5</v>
      </c>
      <c r="H25">
        <v>0</v>
      </c>
      <c r="I25">
        <v>0</v>
      </c>
    </row>
    <row r="31" spans="1:11" x14ac:dyDescent="0.25">
      <c r="A31" s="11" t="s">
        <v>6</v>
      </c>
    </row>
    <row r="32" spans="1:11" x14ac:dyDescent="0.25">
      <c r="A32" s="14"/>
    </row>
    <row r="33" spans="1:1" x14ac:dyDescent="0.25">
      <c r="A33" s="15"/>
    </row>
  </sheetData>
  <sheetProtection algorithmName="SHA-512" hashValue="sooyxA1jS0Umevn5D5slpnmm5XVWTp9IcBnjEGZ/mFBf2coyzHc2Uxmt8Q/8cG4PHCvXleZ4saMEMHqCCbteyg==" saltValue="mUQY2UJid7saRsCJXDRFfg==" spinCount="100000" sheet="1" objects="1" scenarios="1"/>
  <conditionalFormatting sqref="A1:I3 A22:E22 A23:I1048576 A7:I21 B4:I6">
    <cfRule type="cellIs" dxfId="0" priority="1" operator="equal">
      <formula>0</formula>
    </cfRule>
  </conditionalFormatting>
  <pageMargins left="0.7" right="0.7" top="0.78740157499999996" bottom="0.78740157499999996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data</vt:lpstr>
      <vt:lpstr>print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Hossfeld</dc:creator>
  <cp:lastModifiedBy>Tobias Hoßfeld</cp:lastModifiedBy>
  <cp:lastPrinted>2024-05-10T11:29:12Z</cp:lastPrinted>
  <dcterms:created xsi:type="dcterms:W3CDTF">2015-06-05T18:19:34Z</dcterms:created>
  <dcterms:modified xsi:type="dcterms:W3CDTF">2024-05-22T13:49:14Z</dcterms:modified>
</cp:coreProperties>
</file>